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настасия\Desktop\ДНП\Протоколы\Собрание 12.04.2025\отчеты\"/>
    </mc:Choice>
  </mc:AlternateContent>
  <bookViews>
    <workbookView xWindow="0" yWindow="0" windowWidth="23865" windowHeight="9660"/>
  </bookViews>
  <sheets>
    <sheet name="Table 1" sheetId="1" r:id="rId1"/>
  </sheets>
  <definedNames>
    <definedName name="_ftn1" localSheetId="0">'Table 1'!$F$21</definedName>
    <definedName name="_ftnref1" localSheetId="0">'Table 1'!$F$16</definedName>
  </definedName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8" i="1" l="1"/>
  <c r="D33" i="1"/>
  <c r="D35" i="1"/>
  <c r="D28" i="1"/>
  <c r="D41" i="1"/>
  <c r="D32" i="1"/>
  <c r="D30" i="1"/>
  <c r="E7" i="1" l="1"/>
  <c r="D7" i="1"/>
  <c r="D11" i="1"/>
  <c r="C12" i="1"/>
  <c r="E24" i="1" l="1"/>
  <c r="D24" i="1"/>
  <c r="D42" i="1"/>
  <c r="C35" i="1"/>
  <c r="E48" i="1" l="1"/>
  <c r="C26" i="1"/>
  <c r="D17" i="1"/>
  <c r="D25" i="1"/>
  <c r="D48" i="1" l="1"/>
  <c r="D21" i="1"/>
  <c r="C18" i="1" l="1"/>
  <c r="C48" i="1" s="1"/>
</calcChain>
</file>

<file path=xl/sharedStrings.xml><?xml version="1.0" encoding="utf-8"?>
<sst xmlns="http://schemas.openxmlformats.org/spreadsheetml/2006/main" count="94" uniqueCount="94">
  <si>
    <t>1.1</t>
  </si>
  <si>
    <t>1.3</t>
  </si>
  <si>
    <t>1.4</t>
  </si>
  <si>
    <t>1.5</t>
  </si>
  <si>
    <t>1.6</t>
  </si>
  <si>
    <t>1.</t>
  </si>
  <si>
    <t>Содержание имущества общего пользования</t>
  </si>
  <si>
    <t>2.</t>
  </si>
  <si>
    <t>Административные расходы, связанные с обеспечением работы поселка и организацией программного обеспечения</t>
  </si>
  <si>
    <t>2.1</t>
  </si>
  <si>
    <t>2.2</t>
  </si>
  <si>
    <t>2.3</t>
  </si>
  <si>
    <t>2.4</t>
  </si>
  <si>
    <t>2.5</t>
  </si>
  <si>
    <t>3.</t>
  </si>
  <si>
    <t>Расчет за электроэнергию общего пользования.</t>
  </si>
  <si>
    <t>3.1</t>
  </si>
  <si>
    <t>4.</t>
  </si>
  <si>
    <t>Вывоз ТКО/ТБО. Вывоз мусора по договору с Эколайн.</t>
  </si>
  <si>
    <t>4.1</t>
  </si>
  <si>
    <t>5.</t>
  </si>
  <si>
    <t>Выплата заработной платы и вознаграждений, поощрений лицам, по трудовым договорам, с привлечением услуг самозанятых.</t>
  </si>
  <si>
    <t>5.1</t>
  </si>
  <si>
    <t>5.2</t>
  </si>
  <si>
    <t>5.3</t>
  </si>
  <si>
    <t>6.1</t>
  </si>
  <si>
    <t>Организация проведения собраний.</t>
  </si>
  <si>
    <t>7.1</t>
  </si>
  <si>
    <t>Налоги и сборы.</t>
  </si>
  <si>
    <t>Прочие расходы.</t>
  </si>
  <si>
    <t>1.7</t>
  </si>
  <si>
    <t>2.6</t>
  </si>
  <si>
    <t>2.7</t>
  </si>
  <si>
    <t>6</t>
  </si>
  <si>
    <t>7</t>
  </si>
  <si>
    <t>7.2</t>
  </si>
  <si>
    <t>8</t>
  </si>
  <si>
    <t>6.2.</t>
  </si>
  <si>
    <t>1.2</t>
  </si>
  <si>
    <t>8.1</t>
  </si>
  <si>
    <t>8.2</t>
  </si>
  <si>
    <t>7.3</t>
  </si>
  <si>
    <t>планируемые расходы по смете за 12 месяцев</t>
  </si>
  <si>
    <r>
      <t xml:space="preserve">Обслуживание систем видеонаблюдения
</t>
    </r>
    <r>
      <rPr>
        <i/>
        <sz val="14"/>
        <color theme="1"/>
        <rFont val="Calibri"/>
        <family val="2"/>
        <charset val="204"/>
        <scheme val="minor"/>
      </rPr>
      <t>осуществляется в соответствии с Договором № ISP/U0332 от 13.01.23  с ООО «Интронекс Сетевые Решения»
Интернет и облачное хранение записей с 4-х камер ежемесячная оплата до января 2025 г. составляла 3000 руб/в месяц с января 2025 3300 руб ежемесячно</t>
    </r>
  </si>
  <si>
    <r>
      <rPr>
        <b/>
        <sz val="14"/>
        <color rgb="FF000000"/>
        <rFont val="Calibri"/>
        <family val="2"/>
        <charset val="204"/>
        <scheme val="minor"/>
      </rPr>
      <t>Услуги банка по обслуживанию расчетного счета СНТ в том числе комиссия по оплате услуг самозанятым</t>
    </r>
    <r>
      <rPr>
        <sz val="14"/>
        <color rgb="FF000000"/>
        <rFont val="Calibri"/>
        <family val="2"/>
        <charset val="204"/>
        <scheme val="minor"/>
      </rPr>
      <t xml:space="preserve">
осуществляются в соответствии с Договором на обслуживание с банком  - ПАО СБЕРБАНК                                                </t>
    </r>
  </si>
  <si>
    <r>
      <t xml:space="preserve">Программа "Ином"
</t>
    </r>
    <r>
      <rPr>
        <sz val="14"/>
        <color theme="1"/>
        <rFont val="Calibri"/>
        <family val="2"/>
        <charset val="204"/>
        <scheme val="minor"/>
      </rPr>
      <t>Договор с ООО «Синтегра» №2126ДИП от 22.12.2022 оплата разовая</t>
    </r>
    <r>
      <rPr>
        <b/>
        <sz val="14"/>
        <color theme="1"/>
        <rFont val="Calibri"/>
        <family val="2"/>
        <charset val="204"/>
        <scheme val="minor"/>
      </rPr>
      <t xml:space="preserve">
</t>
    </r>
  </si>
  <si>
    <r>
      <rPr>
        <b/>
        <sz val="14"/>
        <color rgb="FF000000"/>
        <rFont val="Calibri"/>
        <family val="2"/>
        <charset val="204"/>
        <scheme val="minor"/>
      </rPr>
      <t>Планировалось по ФЭО: Почтовые расходы</t>
    </r>
    <r>
      <rPr>
        <sz val="14"/>
        <color rgb="FF000000"/>
        <rFont val="Calibri"/>
        <family val="2"/>
        <charset val="204"/>
        <scheme val="minor"/>
      </rPr>
      <t xml:space="preserve">, связанные с отправкой досудебных претензий, исковых заявлений ответчику и в суд, отправка возражений и т.д. За прошлый год сумма одного заказного письма составляла в среднем 81 р за отправление. На одного человека заложено 5 отправлений. Из расчёта 60 человек*5*81 руб.
</t>
    </r>
    <r>
      <rPr>
        <b/>
        <sz val="14"/>
        <color rgb="FF000000"/>
        <rFont val="Calibri"/>
        <family val="2"/>
        <charset val="204"/>
        <scheme val="minor"/>
      </rPr>
      <t xml:space="preserve">Исполнение: </t>
    </r>
    <r>
      <rPr>
        <sz val="14"/>
        <color rgb="FF000000"/>
        <rFont val="Calibri"/>
        <family val="2"/>
        <charset val="204"/>
        <scheme val="minor"/>
      </rPr>
      <t>было отправлено 15 писем за оба периода, также была освоена электронная отправка писем, что позволяет экономить бумагу и конверты, а также при наличии госпочты у получателя гарантирует получение почты сразу после отправки</t>
    </r>
  </si>
  <si>
    <r>
      <rPr>
        <b/>
        <sz val="14"/>
        <color rgb="FF000000"/>
        <rFont val="Calibri"/>
        <family val="2"/>
        <charset val="204"/>
        <scheme val="minor"/>
      </rPr>
      <t xml:space="preserve">Заработная плата председателя
</t>
    </r>
    <r>
      <rPr>
        <sz val="14"/>
        <color rgb="FF000000"/>
        <rFont val="Calibri"/>
        <family val="2"/>
        <charset val="204"/>
        <scheme val="minor"/>
      </rPr>
      <t>Заработная плата председателя</t>
    </r>
    <r>
      <rPr>
        <b/>
        <sz val="14"/>
        <color rgb="FF000000"/>
        <rFont val="Calibri"/>
        <family val="2"/>
        <charset val="204"/>
        <scheme val="minor"/>
      </rPr>
      <t xml:space="preserve"> </t>
    </r>
    <r>
      <rPr>
        <sz val="14"/>
        <color rgb="FF000000"/>
        <rFont val="Calibri"/>
        <family val="2"/>
        <charset val="204"/>
        <scheme val="minor"/>
      </rPr>
      <t>осуществляется в соотвествии с трудовым договором и составляет 60 000 рублей (включая НДФЛ) в месяц. Оплата фиксированная. Также включается оплата 28 дней отпуска.</t>
    </r>
  </si>
  <si>
    <r>
      <rPr>
        <b/>
        <sz val="14"/>
        <color rgb="FF000000"/>
        <rFont val="Calibri"/>
        <family val="2"/>
        <charset val="204"/>
        <scheme val="minor"/>
      </rPr>
      <t>Планировалось по ФЭО</t>
    </r>
    <r>
      <rPr>
        <sz val="14"/>
        <color rgb="FF000000"/>
        <rFont val="Calibri"/>
        <family val="2"/>
        <charset val="204"/>
        <scheme val="minor"/>
      </rPr>
      <t>: Для проведения собраний на протяжении нескольких лет используется МУК КДЦ "Гжельский". Планируемая аренда зала составит 10 000 рублей.</t>
    </r>
    <r>
      <rPr>
        <sz val="14"/>
        <rFont val="Calibri"/>
        <family val="2"/>
        <charset val="204"/>
        <scheme val="minor"/>
      </rPr>
      <t xml:space="preserve"> В связи  с удачным месторасположением зала, стоимостью зала  и его комфортом, предлагается  оставить данный зал для проведения собраний СНТ и в 2024 году. Информация о стоимости зала взята из сметы Правления 2023/2024 гг. В расчет берётся проведение двух собраний в год. </t>
    </r>
    <r>
      <rPr>
        <b/>
        <sz val="14"/>
        <rFont val="Calibri"/>
        <family val="2"/>
        <charset val="204"/>
        <scheme val="minor"/>
      </rPr>
      <t xml:space="preserve">Исполнение:   </t>
    </r>
    <r>
      <rPr>
        <sz val="14"/>
        <rFont val="Calibri"/>
        <family val="2"/>
        <charset val="204"/>
        <scheme val="minor"/>
      </rPr>
      <t xml:space="preserve"> Расходов по данной статье не было                                                                                                          </t>
    </r>
  </si>
  <si>
    <r>
      <rPr>
        <b/>
        <sz val="14"/>
        <color rgb="FF000000"/>
        <rFont val="Calibri"/>
        <family val="2"/>
        <charset val="204"/>
        <scheme val="minor"/>
      </rPr>
      <t>Планировалось по ФЭО:  Налоги с ФОТ</t>
    </r>
    <r>
      <rPr>
        <sz val="14"/>
        <color rgb="FF000000"/>
        <rFont val="Calibri"/>
        <family val="2"/>
        <charset val="204"/>
        <scheme val="minor"/>
      </rPr>
      <t xml:space="preserve">
Обязательные взносы с зарплаты председателя ежемесячно составляют 30,2% ( в  ПФР-22%,  ФСС-2,9%,  Фонд  медицинского  страхования  - 5,1%, социальное страхование от несчастных случаев-0,2% , всего 30,2%.). </t>
    </r>
    <r>
      <rPr>
        <b/>
        <sz val="14"/>
        <color rgb="FF000000"/>
        <rFont val="Calibri"/>
        <family val="2"/>
        <charset val="204"/>
        <scheme val="minor"/>
      </rPr>
      <t xml:space="preserve">Исполнение: </t>
    </r>
    <r>
      <rPr>
        <sz val="14"/>
        <color rgb="FF000000"/>
        <rFont val="Calibri"/>
        <family val="2"/>
        <charset val="204"/>
        <scheme val="minor"/>
      </rPr>
      <t>оплата налогов  своевременно в установленные периоды</t>
    </r>
  </si>
  <si>
    <t>7.4</t>
  </si>
  <si>
    <r>
      <rPr>
        <b/>
        <sz val="14"/>
        <color rgb="FF000000"/>
        <rFont val="Calibri"/>
        <family val="2"/>
        <charset val="204"/>
        <scheme val="minor"/>
      </rPr>
      <t>Планировалось по ФЭО:</t>
    </r>
    <r>
      <rPr>
        <sz val="14"/>
        <color rgb="FF000000"/>
        <rFont val="Calibri"/>
        <family val="2"/>
        <charset val="204"/>
        <scheme val="minor"/>
      </rPr>
      <t xml:space="preserve"> Для замены перегоревших фонарей и установки на новых столбах освещения, требуется закупка  15 фонарей. Модель Фонаря (Светильник уличный светодиодный СКУ-02 70Вт 230В 5000К 7350Лм 105Лм/Вт IP65). На текущий момент стоимость 1 фонаря 1100 р на сайте интернет магазина Озон.  </t>
    </r>
    <r>
      <rPr>
        <b/>
        <sz val="14"/>
        <color rgb="FF000000"/>
        <rFont val="Calibri"/>
        <family val="2"/>
        <charset val="204"/>
        <scheme val="minor"/>
      </rPr>
      <t xml:space="preserve">Исполнение: </t>
    </r>
    <r>
      <rPr>
        <sz val="14"/>
        <color rgb="FF000000"/>
        <rFont val="Calibri"/>
        <family val="2"/>
        <charset val="204"/>
        <scheme val="minor"/>
      </rPr>
      <t>за отчетный период было куплено 22 фонаря и 1 прожектор. По гарантии поставщика был произведен бесплатный обмен перегоревших на работающие 18 штук)</t>
    </r>
  </si>
  <si>
    <r>
      <rPr>
        <b/>
        <sz val="14"/>
        <color rgb="FF000000"/>
        <rFont val="Calibri"/>
        <family val="2"/>
        <charset val="204"/>
        <scheme val="minor"/>
      </rPr>
      <t>Планировалось по ФЭО:</t>
    </r>
    <r>
      <rPr>
        <b/>
        <i/>
        <sz val="14"/>
        <color rgb="FF000000"/>
        <rFont val="Calibri"/>
        <family val="2"/>
        <charset val="204"/>
        <scheme val="minor"/>
      </rPr>
      <t xml:space="preserve"> </t>
    </r>
    <r>
      <rPr>
        <i/>
        <sz val="14"/>
        <color rgb="FF000000"/>
        <rFont val="Calibri"/>
        <family val="2"/>
        <charset val="204"/>
        <scheme val="minor"/>
      </rPr>
      <t>Смена сайта с доменным именем и хостингом</t>
    </r>
    <r>
      <rPr>
        <b/>
        <sz val="14"/>
        <color rgb="FF000000"/>
        <rFont val="Calibri"/>
        <family val="2"/>
        <charset val="204"/>
        <scheme val="minor"/>
      </rPr>
      <t xml:space="preserve"> </t>
    </r>
    <r>
      <rPr>
        <sz val="14"/>
        <color rgb="FF000000"/>
        <rFont val="Calibri"/>
        <family val="2"/>
        <charset val="204"/>
        <scheme val="minor"/>
      </rPr>
      <t xml:space="preserve">по предложению   https://www.sntclub.ru/#tarify
</t>
    </r>
    <r>
      <rPr>
        <b/>
        <sz val="14"/>
        <color rgb="FF000000"/>
        <rFont val="Calibri"/>
        <family val="2"/>
        <charset val="204"/>
        <scheme val="minor"/>
      </rPr>
      <t xml:space="preserve">Исполнение: </t>
    </r>
    <r>
      <rPr>
        <sz val="14"/>
        <color rgb="FF000000"/>
        <rFont val="Calibri"/>
        <family val="2"/>
        <charset val="204"/>
        <scheme val="minor"/>
      </rPr>
      <t>Было принято решение создание своего сайта , независимо ни от кого, оформленного на СНТ (Название сайта гжельские-просторы.рф) , в том числе получена регистрация СНТ как оператора по работе с персональными данными в Роскомнадзоре рег номер 77-24-158871 Приказ № 91 от 03.04.2024. За разработку сайта было оплачено 8 000 руб в первом периоде. Оплата хостинга за первый период составила 3 564,81 руб, за второй период оплата хостинга и домена 5 719,74 руб</t>
    </r>
  </si>
  <si>
    <r>
      <rPr>
        <b/>
        <sz val="14"/>
        <color rgb="FF000000"/>
        <rFont val="Calibri"/>
        <family val="2"/>
        <charset val="204"/>
        <scheme val="minor"/>
      </rPr>
      <t xml:space="preserve">Планировалось по ФЭО: Оплата ведения бухгалтерии
</t>
    </r>
    <r>
      <rPr>
        <sz val="14"/>
        <color rgb="FF000000"/>
        <rFont val="Calibri"/>
        <family val="2"/>
        <charset val="204"/>
        <scheme val="minor"/>
      </rPr>
      <t xml:space="preserve">По договору с бухгалтером на оказание услуг по ведению бухгалтерского и налогового учета в СНТ, оформленным как самозанятый. В услуги бухгалтера  также включена ежемесячная отчетность садоводам. </t>
    </r>
    <r>
      <rPr>
        <b/>
        <sz val="14"/>
        <color rgb="FF000000"/>
        <rFont val="Calibri"/>
        <family val="2"/>
        <charset val="204"/>
        <scheme val="minor"/>
      </rPr>
      <t>Исполнение:</t>
    </r>
    <r>
      <rPr>
        <sz val="14"/>
        <color rgb="FF000000"/>
        <rFont val="Calibri"/>
        <family val="2"/>
        <charset val="204"/>
        <scheme val="minor"/>
      </rPr>
      <t xml:space="preserve"> Договор заключен с собственником СНТ Егоровой Е.С. </t>
    </r>
    <r>
      <rPr>
        <b/>
        <sz val="14"/>
        <color rgb="FF000000"/>
        <rFont val="Calibri"/>
        <family val="2"/>
        <charset val="204"/>
        <scheme val="minor"/>
      </rPr>
      <t xml:space="preserve"> </t>
    </r>
    <r>
      <rPr>
        <sz val="14"/>
        <color rgb="FF000000"/>
        <rFont val="Calibri"/>
        <family val="2"/>
        <charset val="204"/>
        <scheme val="minor"/>
      </rPr>
      <t>за основу берется оплата из расчета 12 000 руб. в месяц. Оплаты осуществляются в зависимости от объема и периода проделанной работы.</t>
    </r>
  </si>
  <si>
    <r>
      <rPr>
        <b/>
        <sz val="14"/>
        <color rgb="FF000000"/>
        <rFont val="Calibri"/>
        <family val="2"/>
        <charset val="204"/>
        <scheme val="minor"/>
      </rPr>
      <t>Планировалось по ФЭО: Юридические услуги (работа с должниками).</t>
    </r>
    <r>
      <rPr>
        <sz val="14"/>
        <color rgb="FF000000"/>
        <rFont val="Calibri"/>
        <family val="2"/>
        <charset val="204"/>
        <scheme val="minor"/>
      </rPr>
      <t xml:space="preserve">
</t>
    </r>
    <r>
      <rPr>
        <b/>
        <sz val="14"/>
        <color rgb="FF000000"/>
        <rFont val="Calibri"/>
        <family val="2"/>
        <charset val="204"/>
        <scheme val="minor"/>
      </rPr>
      <t>Исполнение:</t>
    </r>
    <r>
      <rPr>
        <sz val="14"/>
        <color rgb="FF000000"/>
        <rFont val="Calibri"/>
        <family val="2"/>
        <charset val="204"/>
        <scheme val="minor"/>
      </rPr>
      <t xml:space="preserve"> Приложение 1 к текущему отчету (отдельным файлом)</t>
    </r>
  </si>
  <si>
    <r>
      <rPr>
        <b/>
        <sz val="14"/>
        <color rgb="FF000000"/>
        <rFont val="Calibri"/>
        <family val="2"/>
        <charset val="204"/>
        <scheme val="minor"/>
      </rPr>
      <t xml:space="preserve">Дежурный телефон (диспетчерская) </t>
    </r>
    <r>
      <rPr>
        <sz val="14"/>
        <color rgb="FF000000"/>
        <rFont val="Calibri"/>
        <family val="2"/>
        <charset val="204"/>
        <scheme val="minor"/>
      </rPr>
      <t>по договору с ООО "Интронекс Сетевые Решения" по договору №  ЭП3/22.1 от 17.03.2023 ежемесячная оплата до января 2025 г. составляла -10 000 руб/в месяц с января 2025 -11 000 руб ежемесячно. Оплата с апреля по август 2023 была с отсрочкой платежа, в связи с тестированием и налаживанием работы. Ежемесячно диспетчер принимает от 85-100 звонков. Работа осуществляется круглосуточно. Также при необходимости просматриваются камеры (в случае ЧП или возникновении вопросов от жителей)</t>
    </r>
  </si>
  <si>
    <r>
      <rPr>
        <b/>
        <sz val="14"/>
        <color rgb="FF000000"/>
        <rFont val="Calibri"/>
        <family val="2"/>
        <charset val="204"/>
        <scheme val="minor"/>
      </rPr>
      <t>Планировалось по ФЭО:</t>
    </r>
    <r>
      <rPr>
        <sz val="14"/>
        <color rgb="FF000000"/>
        <rFont val="Calibri"/>
        <family val="2"/>
        <charset val="204"/>
        <scheme val="minor"/>
      </rPr>
      <t xml:space="preserve"> Переделка существующей калитки на первом въезде, с модернизацией оборудования калитки и ворот (установка новых GSM модулей с возможностью оперативного отслеживания открывания систем допуска, замена аудио домофона на первом въезде, установка аудио домофона на втором въезде, установка кодовых замков и электромагнитных замков, доводчика для калитки на первом въезде, установка шлагбаума на въезд большегрузного транспорта на вторых воротах) с учетом монтажа. Коммерческое предложение от ООО "Патриот". </t>
    </r>
    <r>
      <rPr>
        <b/>
        <sz val="14"/>
        <color rgb="FF000000"/>
        <rFont val="Calibri"/>
        <family val="2"/>
        <charset val="204"/>
        <scheme val="minor"/>
      </rPr>
      <t>Исполнение:</t>
    </r>
    <r>
      <rPr>
        <sz val="14"/>
        <color rgb="FF000000"/>
        <rFont val="Calibri"/>
        <family val="2"/>
        <charset val="204"/>
        <scheme val="minor"/>
      </rPr>
      <t xml:space="preserve"> </t>
    </r>
    <r>
      <rPr>
        <sz val="14"/>
        <color rgb="FF000000"/>
        <rFont val="Calibri"/>
        <family val="2"/>
        <charset val="204"/>
        <scheme val="minor"/>
      </rPr>
      <t>заменены модули для контроля въезда (что позволяет считывать каждое открытие), заменен аудио домофон на 1 въезде, заменены роликовые опоры на обоих въездах, блок управления, фотоэлементы (все расходы представлены в отчете бухгалтера с подробным описанием за периоды). В данной строке указывается стоимость материалов без учета стоимости работ. стоимость работ указана в п 1.1 этого отчета. Куплены и оформлены на СНТ сим карты, использующиеся для установки в системы контроля доступа ( до этого сим карты были оформлены на предыдущего председателя) с учетом оплаты по тарифу без лимит сумма составила 3 151 руб.</t>
    </r>
  </si>
  <si>
    <r>
      <rPr>
        <b/>
        <sz val="14"/>
        <color rgb="FF000000"/>
        <rFont val="Calibri"/>
        <family val="2"/>
        <charset val="204"/>
        <scheme val="minor"/>
      </rPr>
      <t xml:space="preserve">Планировалось по ФЭО: Уличное освещение поселка, электроэнергия на камеры и ворота
</t>
    </r>
    <r>
      <rPr>
        <sz val="14"/>
        <color rgb="FF000000"/>
        <rFont val="Calibri"/>
        <family val="2"/>
        <charset val="204"/>
        <scheme val="minor"/>
      </rPr>
      <t xml:space="preserve">Осуществляется по Договору №50130002012129 от 01.01.2023 с АО «Мосэнергосбыт» </t>
    </r>
    <r>
      <rPr>
        <b/>
        <sz val="14"/>
        <color rgb="FF000000"/>
        <rFont val="Calibri"/>
        <family val="2"/>
        <charset val="204"/>
        <scheme val="minor"/>
      </rPr>
      <t>Исполнение:</t>
    </r>
    <r>
      <rPr>
        <sz val="14"/>
        <color rgb="FF000000"/>
        <rFont val="Calibri"/>
        <family val="2"/>
        <charset val="204"/>
        <scheme val="minor"/>
      </rPr>
      <t xml:space="preserve"> до 1.07.2024 стоимость кВт энергии была 6,73 руб, с 1.01.2024 стала 7,33 руб. За первый период потребление составило 40685 кВт,за второй 23127 кВт
</t>
    </r>
  </si>
  <si>
    <r>
      <rPr>
        <b/>
        <sz val="14"/>
        <color rgb="FF000000"/>
        <rFont val="Calibri"/>
        <family val="2"/>
        <charset val="204"/>
        <scheme val="minor"/>
      </rPr>
      <t xml:space="preserve">Планировалось по ФЭО: </t>
    </r>
    <r>
      <rPr>
        <sz val="14"/>
        <color rgb="FF000000"/>
        <rFont val="Calibri"/>
        <family val="2"/>
        <charset val="204"/>
        <scheme val="minor"/>
      </rPr>
      <t xml:space="preserve">Для актуализации реестра перед собранием предлагается услуга от Цифровые СНТ(https://preds.ru/tarify/), что освободит собственников от предоставления актуальных выписок из ЕГРН и даст возможность увидеть переход прав собственности по всем участкам.  Стоимость услуги 5 000 руб. Сумма берется из расчета 2 собрания в год. </t>
    </r>
    <r>
      <rPr>
        <b/>
        <sz val="14"/>
        <color rgb="FF000000"/>
        <rFont val="Calibri"/>
        <family val="2"/>
        <charset val="204"/>
        <scheme val="minor"/>
      </rPr>
      <t xml:space="preserve"> Исполнение: </t>
    </r>
    <r>
      <rPr>
        <sz val="14"/>
        <color rgb="FF000000"/>
        <rFont val="Calibri"/>
        <family val="2"/>
        <charset val="204"/>
        <scheme val="minor"/>
      </rPr>
      <t>для исполнения данной услуги был использован Доступ к информационной системе "МойСНТ", что позволило определить реальное количество участков, составить реестр участков, отследить деление и переход права собственности</t>
    </r>
  </si>
  <si>
    <r>
      <rPr>
        <b/>
        <sz val="14"/>
        <color rgb="FF000000"/>
        <rFont val="Calibri"/>
        <family val="2"/>
        <charset val="204"/>
        <scheme val="minor"/>
      </rPr>
      <t xml:space="preserve">Планировалось по ФЭО:  Земельный налог на ЗОП
</t>
    </r>
    <r>
      <rPr>
        <sz val="14"/>
        <color rgb="FF000000"/>
        <rFont val="Calibri"/>
        <family val="2"/>
        <charset val="204"/>
        <scheme val="minor"/>
      </rPr>
      <t xml:space="preserve">Для расчета земельного налога необходимо перемножить кадастровую стоимость земли (на 01.01.2023) и ставку налога, установленную местными властями.  
Кадастровая стоимость земли на 01.01.2023 приведена на Сайте Росреестра Налог за 2023 год подлежит оплате в 1 квартале 2024 года, авансовые платежи за 1 и 2 кварталы 2024 года подлежат оплате во 2-м и 3-м кварталах 2024 года, в связи с чем в расходы на период 2023/2024 год необходимо заложить налог за 2023 год и авансовые платежи за 1 и 2 квартал 2024 года. В общей сумме 277 655 / 12 * 18 = 416 482,50 рублей). </t>
    </r>
    <r>
      <rPr>
        <b/>
        <sz val="14"/>
        <color rgb="FF000000"/>
        <rFont val="Calibri"/>
        <family val="2"/>
        <charset val="204"/>
        <scheme val="minor"/>
      </rPr>
      <t xml:space="preserve">Исполнение: </t>
    </r>
    <r>
      <rPr>
        <sz val="14"/>
        <color rgb="FF000000"/>
        <rFont val="Calibri"/>
        <family val="2"/>
        <charset val="204"/>
        <scheme val="minor"/>
      </rPr>
      <t>оплата налога осуществляется поквартально и своевременно в установленные периоды</t>
    </r>
  </si>
  <si>
    <r>
      <rPr>
        <b/>
        <sz val="14"/>
        <color rgb="FF000000"/>
        <rFont val="Calibri"/>
        <family val="2"/>
        <charset val="204"/>
        <scheme val="minor"/>
      </rPr>
      <t>Планировалось по ФЭО: Налог за продажу имущества</t>
    </r>
    <r>
      <rPr>
        <sz val="14"/>
        <color rgb="FF000000"/>
        <rFont val="Calibri"/>
        <family val="2"/>
        <charset val="204"/>
        <scheme val="minor"/>
      </rPr>
      <t xml:space="preserve"> (электрических сетей) от суммы продажи 2 500 000 руб. платится налог 6%. (150 000 руб.). С имеющейся переплатой в ИФНС по иным налогам сумма к оплате составляет  136 764 руб.)  </t>
    </r>
    <r>
      <rPr>
        <b/>
        <sz val="14"/>
        <color rgb="FF000000"/>
        <rFont val="Calibri"/>
        <family val="2"/>
        <charset val="204"/>
        <scheme val="minor"/>
      </rPr>
      <t xml:space="preserve">Исполнение: </t>
    </r>
    <r>
      <rPr>
        <sz val="14"/>
        <color rgb="FF000000"/>
        <rFont val="Calibri"/>
        <family val="2"/>
        <charset val="204"/>
        <scheme val="minor"/>
      </rPr>
      <t>оплата налога была произведена в установленные  сроки</t>
    </r>
  </si>
  <si>
    <t>Пени в ИФНС (за непредставление отчётности в ИФНС и фонды за 2021 и 1-е полугодие 2022) Данные траты были непредвиденными и относились ко времени управления Конкурсного управляющего</t>
  </si>
  <si>
    <t>Возврат госпошлины по суду</t>
  </si>
  <si>
    <t>Возврат юридических расходов по суду</t>
  </si>
  <si>
    <t>Описание планируемых работ по ФЭО утвержденной решением ОС и фактическое исполнение работ</t>
  </si>
  <si>
    <t>Поступление денежных средств всего в том числе</t>
  </si>
  <si>
    <t>Взносы садоводов</t>
  </si>
  <si>
    <t>Поступления  с сентября 2023 по август 2024(12 месяцев) в руб.</t>
  </si>
  <si>
    <t>Поступления с августа 2024 по февраль 2025 (6 месяцев) в руб.</t>
  </si>
  <si>
    <t>Итоговые расходы  (с сентября 2023 по август 2024(12 месяцев)) Далее 1 период в руб.</t>
  </si>
  <si>
    <t>Итоговые расходы по смете (с августа 2024 по февраль 2025 (6 месяцев)) Далее 2 период в руб.</t>
  </si>
  <si>
    <t>Итого Расход:</t>
  </si>
  <si>
    <t xml:space="preserve"> 512 679 руб.</t>
  </si>
  <si>
    <t>Итого Поступления:</t>
  </si>
  <si>
    <t>Остаток денежных средств на начало отчетного периода</t>
  </si>
  <si>
    <r>
      <t xml:space="preserve">Планировалось по ФЭО: Чистка снега в зимний период </t>
    </r>
    <r>
      <rPr>
        <sz val="14"/>
        <color theme="1"/>
        <rFont val="Calibri"/>
        <family val="2"/>
        <charset val="204"/>
        <scheme val="minor"/>
      </rPr>
      <t xml:space="preserve">с ноября по март
Стоимость одной чистки по договору №ЭПЗ/22 от 07.10.2022 с ООО «Интронекс Сетевые Решения» составляет 19 000 рублей. Расчет при средней  чистке 3 раза в месяц * 5 месяцев.  в </t>
    </r>
    <r>
      <rPr>
        <b/>
        <sz val="14"/>
        <color theme="1"/>
        <rFont val="Calibri"/>
        <family val="2"/>
        <charset val="204"/>
        <scheme val="minor"/>
      </rPr>
      <t>Исполнение:</t>
    </r>
    <r>
      <rPr>
        <i/>
        <sz val="14"/>
        <color theme="1"/>
        <rFont val="Calibri"/>
        <family val="2"/>
        <charset val="204"/>
        <scheme val="minor"/>
      </rPr>
      <t xml:space="preserve"> в 1 периоде </t>
    </r>
    <r>
      <rPr>
        <sz val="14"/>
        <color theme="1"/>
        <rFont val="Calibri"/>
        <family val="2"/>
        <charset val="204"/>
        <scheme val="minor"/>
      </rPr>
      <t xml:space="preserve">было 15 чисток по 19 000 руб </t>
    </r>
    <r>
      <rPr>
        <i/>
        <sz val="14"/>
        <color theme="1"/>
        <rFont val="Calibri"/>
        <family val="2"/>
        <charset val="204"/>
        <scheme val="minor"/>
      </rPr>
      <t xml:space="preserve">во 2 периоде </t>
    </r>
    <r>
      <rPr>
        <sz val="14"/>
        <color theme="1"/>
        <rFont val="Calibri"/>
        <family val="2"/>
        <charset val="204"/>
        <scheme val="minor"/>
      </rPr>
      <t>1 чистка за  20 000 руб.</t>
    </r>
  </si>
  <si>
    <t>Поступление пеней взысканных по суду</t>
  </si>
  <si>
    <t xml:space="preserve">Отчет председателя по исполнению сметы с 1 сентября 2023 по 28 февраля 2025 гг. Данный отчет имеет приложение на 1 листе по юридическим расходам. Отчет подготовлен на основании отчетов бухгалтера за период с 1 сентября 2023 по 31 августа 2024 и с 1 сентября 2024 по 28.02.2025. Приложение №2 и №3 соответственно </t>
  </si>
  <si>
    <r>
      <rPr>
        <b/>
        <sz val="14"/>
        <color rgb="FF000000"/>
        <rFont val="Calibri"/>
        <family val="2"/>
        <charset val="204"/>
        <scheme val="minor"/>
      </rPr>
      <t xml:space="preserve">Планировалось по ФЭО: </t>
    </r>
    <r>
      <rPr>
        <sz val="14"/>
        <color rgb="FF000000"/>
        <rFont val="Calibri"/>
        <family val="2"/>
        <charset val="204"/>
        <scheme val="minor"/>
      </rPr>
      <t xml:space="preserve">(Уборка мусорной площадки и прилегающей территории, замена фонарей, ручной (механический) покос травы, мелкий ремонт ворот, металлоконструкций и другие хозяйственные работы. </t>
    </r>
    <r>
      <rPr>
        <b/>
        <sz val="14"/>
        <color rgb="FF000000"/>
        <rFont val="Calibri"/>
        <family val="2"/>
        <charset val="204"/>
        <scheme val="minor"/>
      </rPr>
      <t xml:space="preserve">Выполненные работы </t>
    </r>
    <r>
      <rPr>
        <i/>
        <sz val="14"/>
        <color rgb="FF000000"/>
        <rFont val="Calibri"/>
        <family val="2"/>
        <charset val="204"/>
        <scheme val="minor"/>
      </rPr>
      <t xml:space="preserve">в 1 период </t>
    </r>
    <r>
      <rPr>
        <b/>
        <sz val="14"/>
        <color rgb="FF000000"/>
        <rFont val="Calibri"/>
        <family val="2"/>
        <charset val="204"/>
        <scheme val="minor"/>
      </rPr>
      <t xml:space="preserve"> </t>
    </r>
    <r>
      <rPr>
        <i/>
        <sz val="14"/>
        <color rgb="FF000000"/>
        <rFont val="Calibri"/>
        <family val="2"/>
        <charset val="204"/>
        <scheme val="minor"/>
      </rPr>
      <t xml:space="preserve">(работы по замене фонарей- 56 100 руб, уборка территории 39 000 руб, работы по ремонту и обслуживанию ворот 47 000 руб ) </t>
    </r>
    <r>
      <rPr>
        <b/>
        <sz val="14"/>
        <color rgb="FF000000"/>
        <rFont val="Calibri"/>
        <family val="2"/>
        <charset val="204"/>
        <scheme val="minor"/>
      </rPr>
      <t xml:space="preserve">Выполненные работы во 2 периоде </t>
    </r>
    <r>
      <rPr>
        <sz val="14"/>
        <color rgb="FF000000"/>
        <rFont val="Calibri"/>
        <family val="2"/>
        <charset val="204"/>
        <scheme val="minor"/>
      </rPr>
      <t>(</t>
    </r>
    <r>
      <rPr>
        <i/>
        <sz val="14"/>
        <color rgb="FF000000"/>
        <rFont val="Calibri"/>
        <family val="2"/>
        <charset val="204"/>
        <scheme val="minor"/>
      </rPr>
      <t>работы по замене фонарей- 28 400 руб, уборка территории 27 000 руб, работы по ремонту и обслуживанию ворот 38 000 руб</t>
    </r>
    <r>
      <rPr>
        <sz val="14"/>
        <color rgb="FF000000"/>
        <rFont val="Calibri"/>
        <family val="2"/>
        <charset val="204"/>
        <scheme val="minor"/>
      </rPr>
      <t xml:space="preserve"> ) </t>
    </r>
  </si>
  <si>
    <r>
      <t xml:space="preserve">Остаток денежных средств на конец отчетного периода (на 28.02.2025) составляет </t>
    </r>
    <r>
      <rPr>
        <b/>
        <sz val="14"/>
        <color rgb="FF000000"/>
        <rFont val="Calibri"/>
        <family val="2"/>
        <charset val="204"/>
        <scheme val="minor"/>
      </rPr>
      <t>232 452,94 руб</t>
    </r>
  </si>
  <si>
    <r>
      <rPr>
        <b/>
        <sz val="14"/>
        <color rgb="FF000000"/>
        <rFont val="Calibri"/>
        <family val="2"/>
        <charset val="204"/>
        <scheme val="minor"/>
      </rPr>
      <t>Планировалось по ФЭО: Покос травы на ЗОП, вспашка противопожарной полосы и т.д.</t>
    </r>
    <r>
      <rPr>
        <sz val="14"/>
        <color rgb="FF000000"/>
        <rFont val="Calibri"/>
        <family val="2"/>
        <charset val="204"/>
        <scheme val="minor"/>
      </rPr>
      <t xml:space="preserve">
Покос травы и вспашка противопожарной полосы трактором из расчета 1000 рублей = 1 сотка. Планируется к обработке 45 соток.
Планируется заключить договор на выполнение работ с физлицом в статусе самозанятого.  </t>
    </r>
    <r>
      <rPr>
        <b/>
        <sz val="14"/>
        <color rgb="FF000000"/>
        <rFont val="Calibri"/>
        <family val="2"/>
        <charset val="204"/>
        <scheme val="minor"/>
      </rPr>
      <t>Исполнение:</t>
    </r>
    <r>
      <rPr>
        <sz val="14"/>
        <color rgb="FF000000"/>
        <rFont val="Calibri"/>
        <family val="2"/>
        <charset val="204"/>
        <scheme val="minor"/>
      </rPr>
      <t xml:space="preserve"> по данной статье расходов не было в виду дефицита бюджета. Данные работы будут выполнены при поступлении членских взносов  за отчетный период, не поступивших на текущий момент, являющихся дебиторской задолженностью                                                                                  </t>
    </r>
  </si>
  <si>
    <r>
      <t xml:space="preserve">
</t>
    </r>
    <r>
      <rPr>
        <b/>
        <sz val="14"/>
        <color rgb="FF000000"/>
        <rFont val="Calibri"/>
        <family val="2"/>
        <charset val="204"/>
        <scheme val="minor"/>
      </rPr>
      <t xml:space="preserve">Планировалось по ФЭО: </t>
    </r>
    <r>
      <rPr>
        <sz val="14"/>
        <color rgb="FF000000"/>
        <rFont val="Calibri"/>
        <family val="2"/>
        <charset val="204"/>
        <scheme val="minor"/>
      </rPr>
      <t xml:space="preserve">Изготовление, установка информационных указателей с названием улиц (46 штук) с учетом доставки ( КП  от ООО "Чебоксарский завод СТэП")  </t>
    </r>
    <r>
      <rPr>
        <b/>
        <sz val="14"/>
        <color rgb="FF000000"/>
        <rFont val="Calibri"/>
        <family val="2"/>
        <charset val="204"/>
        <scheme val="minor"/>
      </rPr>
      <t xml:space="preserve"> Исполнение:</t>
    </r>
    <r>
      <rPr>
        <sz val="14"/>
        <color rgb="FF000000"/>
        <rFont val="Calibri"/>
        <family val="2"/>
        <charset val="204"/>
        <scheme val="minor"/>
      </rPr>
      <t xml:space="preserve"> по данной статье расходов не было в виду дефицита бюджета. Данные работы будут выполнены при поступлении членских взносов  за отчетный период, не поступивших на текущий момент, являющихся дебиторской задолженностью     </t>
    </r>
  </si>
  <si>
    <r>
      <t xml:space="preserve"> </t>
    </r>
    <r>
      <rPr>
        <i/>
        <sz val="14"/>
        <color theme="1"/>
        <rFont val="Calibri"/>
        <family val="2"/>
        <charset val="204"/>
        <scheme val="minor"/>
      </rPr>
      <t xml:space="preserve">В отчетном периоде ремонта дорог не было, также, как и расходов по данной статье. В виду отсутствия денежных средств на счет. Данные работы будут выполнены при поступлении членских взносов  за отчетный период, не поступивших на текущий момент, являющихся дебиторской задолженностью     </t>
    </r>
  </si>
  <si>
    <t>Доплата в первом периоде за выполнение работ по ремонту дороги по смете 2022/2023 составила 162 766 руб .</t>
  </si>
  <si>
    <t>Расходы на исполнение сметы прошлых периодов 2022-2023</t>
  </si>
  <si>
    <t>1.3.1.</t>
  </si>
  <si>
    <r>
      <rPr>
        <b/>
        <sz val="14"/>
        <color rgb="FF000000"/>
        <rFont val="Calibri"/>
        <family val="2"/>
        <charset val="204"/>
        <scheme val="minor"/>
      </rPr>
      <t xml:space="preserve">Планировалось по ФЭО: </t>
    </r>
    <r>
      <rPr>
        <sz val="14"/>
        <color rgb="FF000000"/>
        <rFont val="Calibri"/>
        <family val="2"/>
        <charset val="204"/>
        <scheme val="minor"/>
      </rPr>
      <t>Вывоз ТБО 
осуществляется в соответствии с Договором №0100-001261-2018/ТКО от 20.12.2018 с ООО "ЭкоЛайн – Воскресенск» Расчет по Договору на вывоз ТБО ведется на основании вывезенного мусора, умноженного на тариф. На 31.08.2023 тариф за м3 составляет 927,2 руб (за 2022-2023 гг. объём вывезенного мусора 675 м3). С учетом возможного повышения тарифа (в прошлом году он был дважды) и с учетом увеличения количества постоянного проживающих жителей, предлагается заложить следующую сумму. (850 000 руб)</t>
    </r>
    <r>
      <rPr>
        <b/>
        <sz val="14"/>
        <color rgb="FF000000"/>
        <rFont val="Calibri"/>
        <family val="2"/>
        <charset val="204"/>
        <scheme val="minor"/>
      </rPr>
      <t xml:space="preserve">
Исполнение: </t>
    </r>
    <r>
      <rPr>
        <i/>
        <sz val="14"/>
        <color rgb="FF000000"/>
        <rFont val="Calibri"/>
        <family val="2"/>
        <charset val="204"/>
        <scheme val="minor"/>
      </rPr>
      <t xml:space="preserve">за 1 период </t>
    </r>
    <r>
      <rPr>
        <b/>
        <sz val="14"/>
        <color rgb="FF000000"/>
        <rFont val="Calibri"/>
        <family val="2"/>
        <charset val="204"/>
        <scheme val="minor"/>
      </rPr>
      <t xml:space="preserve"> </t>
    </r>
    <r>
      <rPr>
        <sz val="14"/>
        <color rgb="FF000000"/>
        <rFont val="Calibri"/>
        <family val="2"/>
        <charset val="204"/>
        <scheme val="minor"/>
      </rPr>
      <t xml:space="preserve">вывезено 921,18 м3 по тарифу 927,2 руб                           </t>
    </r>
    <r>
      <rPr>
        <i/>
        <sz val="14"/>
        <color rgb="FF000000"/>
        <rFont val="Calibri"/>
        <family val="2"/>
        <charset val="204"/>
        <scheme val="minor"/>
      </rPr>
      <t>за 2 период</t>
    </r>
    <r>
      <rPr>
        <sz val="14"/>
        <color rgb="FF000000"/>
        <rFont val="Calibri"/>
        <family val="2"/>
        <charset val="204"/>
        <scheme val="minor"/>
      </rPr>
      <t xml:space="preserve"> (445,41м3 по тарифу 927,2 руб и 78,1м3 по тарифу 982,8 руб) и была оплата по смете прошлого периода  за 97,9м3</t>
    </r>
    <r>
      <rPr>
        <b/>
        <sz val="14"/>
        <color rgb="FF000000"/>
        <rFont val="Calibri"/>
        <family val="2"/>
        <charset val="204"/>
        <scheme val="minor"/>
      </rPr>
      <t xml:space="preserve">
</t>
    </r>
  </si>
  <si>
    <t>5.3.1</t>
  </si>
  <si>
    <t>5.2.1</t>
  </si>
  <si>
    <t xml:space="preserve">Оплата Петкау А.П. за Апелляцию по оспариванию собрания 2022/2023 гг </t>
  </si>
  <si>
    <t>Оплата бухгалтеру Вельмискиной Е.Н. по предыдущему периоду по договору 1/2 от 17.02.2023</t>
  </si>
  <si>
    <r>
      <rPr>
        <b/>
        <sz val="14"/>
        <color rgb="FF000000"/>
        <rFont val="Calibri"/>
        <family val="2"/>
        <charset val="204"/>
        <scheme val="minor"/>
      </rPr>
      <t>Программа для ведении бухгалтерии и подачи отчетности 1С Садовод с облачным храненинем</t>
    </r>
    <r>
      <rPr>
        <sz val="14"/>
        <color rgb="FF000000"/>
        <rFont val="Calibri"/>
        <family val="2"/>
        <charset val="204"/>
        <scheme val="minor"/>
      </rPr>
      <t xml:space="preserve">
по договору с ООО «Бухгалтерский центр Консалт» № ИТС-БК/263 от 24.10.2022 оплата разовая
</t>
    </r>
  </si>
  <si>
    <r>
      <rPr>
        <b/>
        <sz val="14"/>
        <color rgb="FF000000"/>
        <rFont val="Calibri"/>
        <family val="2"/>
        <charset val="204"/>
        <scheme val="minor"/>
      </rPr>
      <t>Планировалось по ФЭО: Прочие административные расходы</t>
    </r>
    <r>
      <rPr>
        <sz val="14"/>
        <color rgb="FF000000"/>
        <rFont val="Calibri"/>
        <family val="2"/>
        <charset val="204"/>
        <scheme val="minor"/>
      </rPr>
      <t xml:space="preserve">
- Транспортные расходы (поездки по вопросам, связанным с работой поселка) 1 000 рублей в месяц * 12 месяцев = 12 000 рублей в год; 
- Закупка канцелярских товаров и обслуживание орг. техники (папки, файлы, бумага А4 и т.д.) в среднем 1 000 рублей в месяц * 12 месяцев = 12 000 рублей в год;  
- Закупка мелких хоз. материалов для проведения субботника, уборки территории  6000 в год.  </t>
    </r>
    <r>
      <rPr>
        <b/>
        <sz val="14"/>
        <color rgb="FF000000"/>
        <rFont val="Calibri"/>
        <family val="2"/>
        <charset val="204"/>
        <scheme val="minor"/>
      </rPr>
      <t>Исполнение:</t>
    </r>
    <r>
      <rPr>
        <sz val="14"/>
        <color rgb="FF000000"/>
        <rFont val="Calibri"/>
        <family val="2"/>
        <charset val="204"/>
        <scheme val="minor"/>
      </rPr>
      <t xml:space="preserve"> </t>
    </r>
    <r>
      <rPr>
        <i/>
        <sz val="14"/>
        <color rgb="FF000000"/>
        <rFont val="Calibri"/>
        <family val="2"/>
        <charset val="204"/>
        <scheme val="minor"/>
      </rPr>
      <t>в 1 периоде</t>
    </r>
    <r>
      <rPr>
        <sz val="14"/>
        <color rgb="FF000000"/>
        <rFont val="Calibri"/>
        <family val="2"/>
        <charset val="204"/>
        <scheme val="minor"/>
      </rPr>
      <t xml:space="preserve">  Канцелярские товары на сумму 4099 руб, подготовка копий документов для суда -690 руб, предоставление дубликата договора Мосэнерго-850 руб, 
</t>
    </r>
    <r>
      <rPr>
        <i/>
        <sz val="14"/>
        <color rgb="FF000000"/>
        <rFont val="Calibri"/>
        <family val="2"/>
        <charset val="204"/>
        <scheme val="minor"/>
      </rPr>
      <t>во 2 периоде</t>
    </r>
    <r>
      <rPr>
        <sz val="14"/>
        <color rgb="FF000000"/>
        <rFont val="Calibri"/>
        <family val="2"/>
        <charset val="204"/>
        <scheme val="minor"/>
      </rPr>
      <t xml:space="preserve"> было приобретено МФУ (3 в 1 сканер, принтер, ксерокс за 15 000 руб).   покупка программного обеспечения для работы с ЭЦП "КриптоПро"- 2700 руб разовая оплата</t>
    </r>
  </si>
  <si>
    <r>
      <rPr>
        <b/>
        <sz val="14"/>
        <color rgb="FF000000"/>
        <rFont val="Calibri"/>
        <family val="2"/>
        <charset val="204"/>
        <scheme val="minor"/>
      </rPr>
      <t xml:space="preserve">Планировалось по ФЭО: Госпошлина за подачу исков в суд </t>
    </r>
    <r>
      <rPr>
        <sz val="14"/>
        <color rgb="FF000000"/>
        <rFont val="Calibri"/>
        <family val="2"/>
        <charset val="204"/>
        <scheme val="minor"/>
      </rPr>
      <t xml:space="preserve"> (при средней сумме иска   60 000 руб ( годовой долг 25 000 + пени+ почтовые расходы + судебные расходы на юриста 25 000 руб) госпошлина составляет  2000 руб
25 человек * 2000 рублей </t>
    </r>
    <r>
      <rPr>
        <b/>
        <sz val="14"/>
        <color rgb="FF000000"/>
        <rFont val="Calibri"/>
        <family val="2"/>
        <charset val="204"/>
        <scheme val="minor"/>
      </rPr>
      <t xml:space="preserve">Исполнение: </t>
    </r>
    <r>
      <rPr>
        <sz val="14"/>
        <color rgb="FF000000"/>
        <rFont val="Calibri"/>
        <family val="2"/>
        <charset val="204"/>
        <scheme val="minor"/>
      </rPr>
      <t xml:space="preserve">оплата пошлины за взыскания </t>
    </r>
    <r>
      <rPr>
        <i/>
        <sz val="14"/>
        <color rgb="FF000000"/>
        <rFont val="Calibri"/>
        <family val="2"/>
        <charset val="204"/>
        <scheme val="minor"/>
      </rPr>
      <t>в 1 периоде</t>
    </r>
    <r>
      <rPr>
        <sz val="14"/>
        <color rgb="FF000000"/>
        <rFont val="Calibri"/>
        <family val="2"/>
        <charset val="204"/>
        <scheme val="minor"/>
      </rPr>
      <t xml:space="preserve"> и 1 пошлина </t>
    </r>
    <r>
      <rPr>
        <i/>
        <sz val="14"/>
        <color rgb="FF000000"/>
        <rFont val="Calibri"/>
        <family val="2"/>
        <charset val="204"/>
        <scheme val="minor"/>
      </rPr>
      <t>во 2 периоде</t>
    </r>
    <r>
      <rPr>
        <sz val="14"/>
        <color rgb="FF000000"/>
        <rFont val="Calibri"/>
        <family val="2"/>
        <charset val="204"/>
        <scheme val="minor"/>
      </rPr>
      <t xml:space="preserve"> за подачу Кассационной жалобы по оспариванию решения ОС за 23/24 гг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</si>
</sst>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color rgb="FF000000"/>
      <name val="Times New Roman"/>
      <charset val="204"/>
    </font>
    <font>
      <b/>
      <sz val="14"/>
      <name val="Calibri"/>
      <family val="2"/>
      <charset val="204"/>
      <scheme val="minor"/>
    </font>
    <font>
      <sz val="14"/>
      <color rgb="FF00000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color rgb="FF00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i/>
      <sz val="14"/>
      <color rgb="FF000000"/>
      <name val="Calibri"/>
      <family val="2"/>
      <charset val="204"/>
      <scheme val="minor"/>
    </font>
    <font>
      <i/>
      <sz val="14"/>
      <color theme="1"/>
      <name val="Calibri"/>
      <family val="2"/>
      <charset val="204"/>
      <scheme val="minor"/>
    </font>
    <font>
      <b/>
      <i/>
      <sz val="14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4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4" fontId="5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4" fontId="2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2" fillId="0" borderId="4" xfId="0" applyFont="1" applyFill="1" applyBorder="1" applyAlignment="1">
      <alignment wrapText="1"/>
    </xf>
    <xf numFmtId="0" fontId="2" fillId="0" borderId="5" xfId="0" applyFont="1" applyFill="1" applyBorder="1" applyAlignment="1">
      <alignment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4" fontId="4" fillId="0" borderId="2" xfId="0" applyNumberFormat="1" applyFont="1" applyBorder="1" applyAlignment="1">
      <alignment horizontal="center" vertical="center"/>
    </xf>
    <xf numFmtId="4" fontId="5" fillId="0" borderId="2" xfId="0" applyNumberFormat="1" applyFont="1" applyBorder="1" applyAlignment="1">
      <alignment horizontal="center" vertical="center"/>
    </xf>
    <xf numFmtId="4" fontId="2" fillId="0" borderId="9" xfId="0" applyNumberFormat="1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center" vertical="center"/>
    </xf>
    <xf numFmtId="4" fontId="2" fillId="0" borderId="2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" fontId="2" fillId="0" borderId="4" xfId="0" applyNumberFormat="1" applyFont="1" applyFill="1" applyBorder="1" applyAlignment="1">
      <alignment horizontal="center" vertical="center"/>
    </xf>
    <xf numFmtId="4" fontId="6" fillId="0" borderId="2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4" fontId="5" fillId="0" borderId="2" xfId="0" applyNumberFormat="1" applyFont="1" applyFill="1" applyBorder="1" applyAlignment="1">
      <alignment horizontal="center" vertical="center"/>
    </xf>
    <xf numFmtId="0" fontId="2" fillId="0" borderId="0" xfId="0" applyFont="1" applyBorder="1"/>
    <xf numFmtId="0" fontId="5" fillId="0" borderId="0" xfId="0" applyFont="1" applyBorder="1" applyAlignment="1">
      <alignment wrapText="1"/>
    </xf>
    <xf numFmtId="0" fontId="5" fillId="0" borderId="1" xfId="0" applyFont="1" applyFill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left" vertical="top" wrapText="1"/>
    </xf>
    <xf numFmtId="4" fontId="2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vertical="center"/>
    </xf>
    <xf numFmtId="4" fontId="3" fillId="0" borderId="5" xfId="0" applyNumberFormat="1" applyFont="1" applyFill="1" applyBorder="1" applyAlignment="1">
      <alignment vertical="center"/>
    </xf>
    <xf numFmtId="4" fontId="1" fillId="0" borderId="5" xfId="0" applyNumberFormat="1" applyFont="1" applyFill="1" applyBorder="1" applyAlignment="1">
      <alignment vertical="center"/>
    </xf>
    <xf numFmtId="0" fontId="1" fillId="0" borderId="5" xfId="0" applyFont="1" applyFill="1" applyBorder="1" applyAlignment="1">
      <alignment horizontal="left" vertical="top" wrapText="1"/>
    </xf>
    <xf numFmtId="0" fontId="1" fillId="0" borderId="10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/>
    </xf>
    <xf numFmtId="2" fontId="4" fillId="0" borderId="1" xfId="0" applyNumberFormat="1" applyFont="1" applyFill="1" applyBorder="1" applyAlignment="1">
      <alignment horizontal="left" vertical="center" wrapText="1"/>
    </xf>
    <xf numFmtId="2" fontId="2" fillId="0" borderId="0" xfId="0" applyNumberFormat="1" applyFont="1" applyFill="1" applyBorder="1" applyAlignment="1">
      <alignment horizontal="left" vertical="center" wrapText="1"/>
    </xf>
    <xf numFmtId="2" fontId="2" fillId="0" borderId="1" xfId="0" applyNumberFormat="1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0"/>
  <sheetViews>
    <sheetView tabSelected="1" zoomScale="85" zoomScaleNormal="85" workbookViewId="0">
      <selection activeCell="B39" sqref="B39"/>
    </sheetView>
  </sheetViews>
  <sheetFormatPr defaultRowHeight="18.75" x14ac:dyDescent="0.2"/>
  <cols>
    <col min="1" max="1" width="16.5" style="1" customWidth="1"/>
    <col min="2" max="2" width="116.5" style="1" customWidth="1"/>
    <col min="3" max="3" width="22.1640625" style="31" customWidth="1"/>
    <col min="4" max="4" width="28.1640625" style="31" customWidth="1"/>
    <col min="5" max="5" width="28.6640625" style="31" customWidth="1"/>
    <col min="6" max="6" width="22.5" style="53" customWidth="1"/>
    <col min="7" max="16384" width="9.33203125" style="1"/>
  </cols>
  <sheetData>
    <row r="1" spans="1:6" ht="70.5" customHeight="1" x14ac:dyDescent="0.2">
      <c r="A1" s="47" t="s">
        <v>77</v>
      </c>
      <c r="B1" s="47"/>
      <c r="C1" s="47"/>
      <c r="D1" s="47"/>
      <c r="E1" s="47"/>
    </row>
    <row r="2" spans="1:6" ht="84.75" customHeight="1" x14ac:dyDescent="0.2">
      <c r="A2" s="40"/>
      <c r="B2" s="3" t="s">
        <v>65</v>
      </c>
      <c r="C2" s="20"/>
      <c r="D2" s="20" t="s">
        <v>67</v>
      </c>
      <c r="E2" s="20" t="s">
        <v>68</v>
      </c>
    </row>
    <row r="3" spans="1:6" ht="39.75" customHeight="1" x14ac:dyDescent="0.2">
      <c r="A3" s="40">
        <v>1</v>
      </c>
      <c r="B3" s="41" t="s">
        <v>66</v>
      </c>
      <c r="C3" s="20"/>
      <c r="D3" s="43">
        <v>3760321.16</v>
      </c>
      <c r="E3" s="42">
        <v>2023485.36</v>
      </c>
    </row>
    <row r="4" spans="1:6" ht="39.75" customHeight="1" x14ac:dyDescent="0.2">
      <c r="A4" s="40">
        <v>2</v>
      </c>
      <c r="B4" s="41" t="s">
        <v>62</v>
      </c>
      <c r="C4" s="20"/>
      <c r="D4" s="44">
        <v>666</v>
      </c>
      <c r="E4" s="42">
        <v>1856.7</v>
      </c>
    </row>
    <row r="5" spans="1:6" ht="39.75" customHeight="1" x14ac:dyDescent="0.2">
      <c r="A5" s="40">
        <v>3</v>
      </c>
      <c r="B5" s="41" t="s">
        <v>63</v>
      </c>
      <c r="C5" s="20"/>
      <c r="D5" s="44">
        <v>21000</v>
      </c>
      <c r="E5" s="42">
        <v>15000</v>
      </c>
    </row>
    <row r="6" spans="1:6" ht="39.75" customHeight="1" x14ac:dyDescent="0.2">
      <c r="A6" s="40">
        <v>4</v>
      </c>
      <c r="B6" s="41" t="s">
        <v>76</v>
      </c>
      <c r="C6" s="20"/>
      <c r="D6" s="44">
        <v>13160.76</v>
      </c>
      <c r="E6" s="42">
        <v>15747.98</v>
      </c>
    </row>
    <row r="7" spans="1:6" ht="39.75" customHeight="1" x14ac:dyDescent="0.2">
      <c r="A7" s="40"/>
      <c r="B7" s="46" t="s">
        <v>73</v>
      </c>
      <c r="C7" s="20"/>
      <c r="D7" s="45">
        <f>SUM(D3:D6)</f>
        <v>3795147.92</v>
      </c>
      <c r="E7" s="7">
        <f>SUM(E3:E6)</f>
        <v>2056090.04</v>
      </c>
    </row>
    <row r="8" spans="1:6" ht="39.75" customHeight="1" x14ac:dyDescent="0.2">
      <c r="A8" s="40"/>
      <c r="B8" s="46" t="s">
        <v>74</v>
      </c>
      <c r="C8" s="48" t="s">
        <v>72</v>
      </c>
      <c r="D8" s="49"/>
      <c r="E8" s="50"/>
    </row>
    <row r="9" spans="1:6" ht="151.5" customHeight="1" x14ac:dyDescent="0.2">
      <c r="A9" s="3"/>
      <c r="B9" s="20" t="s">
        <v>64</v>
      </c>
      <c r="C9" s="29" t="s">
        <v>42</v>
      </c>
      <c r="D9" s="29" t="s">
        <v>69</v>
      </c>
      <c r="E9" s="29" t="s">
        <v>70</v>
      </c>
      <c r="F9" s="52" t="s">
        <v>84</v>
      </c>
    </row>
    <row r="10" spans="1:6" x14ac:dyDescent="0.3">
      <c r="A10" s="4" t="s">
        <v>5</v>
      </c>
      <c r="B10" s="5" t="s">
        <v>6</v>
      </c>
      <c r="C10" s="6"/>
      <c r="D10" s="7"/>
      <c r="E10" s="30"/>
      <c r="F10" s="54"/>
    </row>
    <row r="11" spans="1:6" ht="150" x14ac:dyDescent="0.3">
      <c r="A11" s="17" t="s">
        <v>0</v>
      </c>
      <c r="B11" s="8" t="s">
        <v>78</v>
      </c>
      <c r="C11" s="9">
        <v>264000</v>
      </c>
      <c r="D11" s="23">
        <f>47000+39000+56100</f>
        <v>142100</v>
      </c>
      <c r="E11" s="9">
        <v>103000</v>
      </c>
      <c r="F11" s="54"/>
    </row>
    <row r="12" spans="1:6" ht="93" customHeight="1" x14ac:dyDescent="0.3">
      <c r="A12" s="17" t="s">
        <v>38</v>
      </c>
      <c r="B12" s="10" t="s">
        <v>75</v>
      </c>
      <c r="C12" s="9">
        <f>19000*3*5</f>
        <v>285000</v>
      </c>
      <c r="D12" s="23">
        <v>285000</v>
      </c>
      <c r="E12" s="9">
        <v>20000</v>
      </c>
      <c r="F12" s="54"/>
    </row>
    <row r="13" spans="1:6" ht="110.25" customHeight="1" x14ac:dyDescent="0.3">
      <c r="A13" s="17" t="s">
        <v>1</v>
      </c>
      <c r="B13" s="11" t="s">
        <v>82</v>
      </c>
      <c r="C13" s="9">
        <v>990000</v>
      </c>
      <c r="D13" s="23"/>
      <c r="E13" s="9"/>
      <c r="F13" s="54"/>
    </row>
    <row r="14" spans="1:6" ht="42.75" customHeight="1" x14ac:dyDescent="0.3">
      <c r="A14" s="17" t="s">
        <v>85</v>
      </c>
      <c r="B14" s="11" t="s">
        <v>83</v>
      </c>
      <c r="C14" s="9"/>
      <c r="D14" s="23"/>
      <c r="E14" s="9"/>
      <c r="F14" s="9">
        <v>162766</v>
      </c>
    </row>
    <row r="15" spans="1:6" ht="101.25" customHeight="1" x14ac:dyDescent="0.3">
      <c r="A15" s="17" t="s">
        <v>2</v>
      </c>
      <c r="B15" s="10" t="s">
        <v>43</v>
      </c>
      <c r="C15" s="9">
        <v>36000</v>
      </c>
      <c r="D15" s="23">
        <v>36000</v>
      </c>
      <c r="E15" s="9">
        <v>15600</v>
      </c>
      <c r="F15" s="9"/>
    </row>
    <row r="16" spans="1:6" ht="151.5" customHeight="1" x14ac:dyDescent="0.3">
      <c r="A16" s="17" t="s">
        <v>3</v>
      </c>
      <c r="B16" s="8" t="s">
        <v>55</v>
      </c>
      <c r="C16" s="9">
        <v>120000</v>
      </c>
      <c r="D16" s="23">
        <v>170000</v>
      </c>
      <c r="E16" s="9">
        <v>52000</v>
      </c>
      <c r="F16" s="54"/>
    </row>
    <row r="17" spans="1:6" ht="296.25" customHeight="1" x14ac:dyDescent="0.3">
      <c r="A17" s="17" t="s">
        <v>4</v>
      </c>
      <c r="B17" s="8" t="s">
        <v>56</v>
      </c>
      <c r="C17" s="23">
        <v>195906</v>
      </c>
      <c r="D17" s="23">
        <f>108793+1360+1460+3151+464</f>
        <v>115228</v>
      </c>
      <c r="E17" s="9">
        <v>53500</v>
      </c>
      <c r="F17" s="54"/>
    </row>
    <row r="18" spans="1:6" ht="131.25" x14ac:dyDescent="0.3">
      <c r="A18" s="17" t="s">
        <v>30</v>
      </c>
      <c r="B18" s="8" t="s">
        <v>51</v>
      </c>
      <c r="C18" s="23">
        <f>15*1100</f>
        <v>16500</v>
      </c>
      <c r="D18" s="23">
        <v>23410</v>
      </c>
      <c r="E18" s="9"/>
      <c r="F18" s="54"/>
    </row>
    <row r="19" spans="1:6" ht="37.5" x14ac:dyDescent="0.3">
      <c r="A19" s="15" t="s">
        <v>7</v>
      </c>
      <c r="B19" s="5" t="s">
        <v>8</v>
      </c>
      <c r="C19" s="6"/>
      <c r="D19" s="24"/>
      <c r="E19" s="9"/>
      <c r="F19" s="54"/>
    </row>
    <row r="20" spans="1:6" ht="75" x14ac:dyDescent="0.3">
      <c r="A20" s="17" t="s">
        <v>9</v>
      </c>
      <c r="B20" s="8" t="s">
        <v>44</v>
      </c>
      <c r="C20" s="9">
        <v>24000</v>
      </c>
      <c r="D20" s="23">
        <v>9969.35</v>
      </c>
      <c r="E20" s="9">
        <v>3633.9</v>
      </c>
      <c r="F20" s="54"/>
    </row>
    <row r="21" spans="1:6" ht="177.75" customHeight="1" x14ac:dyDescent="0.3">
      <c r="A21" s="17" t="s">
        <v>10</v>
      </c>
      <c r="B21" s="8" t="s">
        <v>52</v>
      </c>
      <c r="C21" s="23">
        <v>10000</v>
      </c>
      <c r="D21" s="23">
        <f>3564.81+8000</f>
        <v>11564.81</v>
      </c>
      <c r="E21" s="9">
        <v>5719.74</v>
      </c>
      <c r="F21" s="54"/>
    </row>
    <row r="22" spans="1:6" ht="69.75" customHeight="1" x14ac:dyDescent="0.3">
      <c r="A22" s="17" t="s">
        <v>11</v>
      </c>
      <c r="B22" s="10" t="s">
        <v>45</v>
      </c>
      <c r="C22" s="23">
        <v>54000</v>
      </c>
      <c r="D22" s="23">
        <v>50000</v>
      </c>
      <c r="E22" s="9"/>
      <c r="F22" s="54"/>
    </row>
    <row r="23" spans="1:6" ht="114.75" customHeight="1" x14ac:dyDescent="0.3">
      <c r="A23" s="17" t="s">
        <v>12</v>
      </c>
      <c r="B23" s="8" t="s">
        <v>91</v>
      </c>
      <c r="C23" s="23">
        <v>28120</v>
      </c>
      <c r="D23" s="23">
        <v>28120</v>
      </c>
      <c r="E23" s="9">
        <v>28120</v>
      </c>
      <c r="F23" s="54"/>
    </row>
    <row r="24" spans="1:6" ht="214.5" customHeight="1" x14ac:dyDescent="0.3">
      <c r="A24" s="17" t="s">
        <v>13</v>
      </c>
      <c r="B24" s="8" t="s">
        <v>92</v>
      </c>
      <c r="C24" s="9">
        <v>30000</v>
      </c>
      <c r="D24" s="23">
        <f>4099+690+850</f>
        <v>5639</v>
      </c>
      <c r="E24" s="9">
        <f>15000+2700</f>
        <v>17700</v>
      </c>
      <c r="F24" s="54"/>
    </row>
    <row r="25" spans="1:6" ht="166.5" customHeight="1" x14ac:dyDescent="0.3">
      <c r="A25" s="17" t="s">
        <v>31</v>
      </c>
      <c r="B25" s="8" t="s">
        <v>46</v>
      </c>
      <c r="C25" s="23">
        <v>24300</v>
      </c>
      <c r="D25" s="23">
        <f>300+181.6+84.6+84.6</f>
        <v>650.80000000000007</v>
      </c>
      <c r="E25" s="9">
        <v>1423.2</v>
      </c>
      <c r="F25" s="54"/>
    </row>
    <row r="26" spans="1:6" ht="131.25" x14ac:dyDescent="0.3">
      <c r="A26" s="17" t="s">
        <v>32</v>
      </c>
      <c r="B26" s="12" t="s">
        <v>93</v>
      </c>
      <c r="C26" s="23">
        <f>25*2000</f>
        <v>50000</v>
      </c>
      <c r="D26" s="23">
        <v>3515</v>
      </c>
      <c r="E26" s="9">
        <v>20000</v>
      </c>
      <c r="F26" s="54"/>
    </row>
    <row r="27" spans="1:6" x14ac:dyDescent="0.3">
      <c r="A27" s="38" t="s">
        <v>14</v>
      </c>
      <c r="B27" s="5" t="s">
        <v>15</v>
      </c>
      <c r="C27" s="6"/>
      <c r="D27" s="24"/>
      <c r="E27" s="9"/>
      <c r="F27" s="54"/>
    </row>
    <row r="28" spans="1:6" ht="132.75" customHeight="1" x14ac:dyDescent="0.3">
      <c r="A28" s="17" t="s">
        <v>16</v>
      </c>
      <c r="B28" s="8" t="s">
        <v>57</v>
      </c>
      <c r="C28" s="23">
        <v>205000</v>
      </c>
      <c r="D28" s="23">
        <f>274888.73-15571.17</f>
        <v>259317.55999999997</v>
      </c>
      <c r="E28" s="9">
        <v>169520.48</v>
      </c>
      <c r="F28" s="9">
        <v>15571.17</v>
      </c>
    </row>
    <row r="29" spans="1:6" x14ac:dyDescent="0.3">
      <c r="A29" s="38" t="s">
        <v>17</v>
      </c>
      <c r="B29" s="5" t="s">
        <v>18</v>
      </c>
      <c r="C29" s="6"/>
      <c r="D29" s="24"/>
      <c r="E29" s="9"/>
      <c r="F29" s="54"/>
    </row>
    <row r="30" spans="1:6" ht="234.75" customHeight="1" x14ac:dyDescent="0.3">
      <c r="A30" s="17" t="s">
        <v>19</v>
      </c>
      <c r="B30" s="8" t="s">
        <v>86</v>
      </c>
      <c r="C30" s="9">
        <v>850000</v>
      </c>
      <c r="D30" s="9">
        <f>944891.34-F30</f>
        <v>854118.07</v>
      </c>
      <c r="E30" s="9">
        <v>489747.17</v>
      </c>
      <c r="F30" s="9">
        <v>90773.27</v>
      </c>
    </row>
    <row r="31" spans="1:6" ht="37.5" x14ac:dyDescent="0.3">
      <c r="A31" s="15" t="s">
        <v>20</v>
      </c>
      <c r="B31" s="5" t="s">
        <v>21</v>
      </c>
      <c r="C31" s="6"/>
      <c r="D31" s="25"/>
      <c r="E31" s="30"/>
      <c r="F31" s="9"/>
    </row>
    <row r="32" spans="1:6" ht="90.75" customHeight="1" x14ac:dyDescent="0.3">
      <c r="A32" s="17" t="s">
        <v>22</v>
      </c>
      <c r="B32" s="8" t="s">
        <v>47</v>
      </c>
      <c r="C32" s="23">
        <v>720000</v>
      </c>
      <c r="D32" s="23">
        <f>728841.09-30000</f>
        <v>698841.09</v>
      </c>
      <c r="E32" s="9">
        <v>332586.23999999999</v>
      </c>
      <c r="F32" s="9">
        <v>30000</v>
      </c>
    </row>
    <row r="33" spans="1:6" ht="129" customHeight="1" x14ac:dyDescent="0.3">
      <c r="A33" s="17" t="s">
        <v>23</v>
      </c>
      <c r="B33" s="8" t="s">
        <v>53</v>
      </c>
      <c r="C33" s="9">
        <v>144000</v>
      </c>
      <c r="D33" s="23">
        <f>156000-22000</f>
        <v>134000</v>
      </c>
      <c r="E33" s="9">
        <v>58000</v>
      </c>
      <c r="F33" s="9"/>
    </row>
    <row r="34" spans="1:6" ht="42" customHeight="1" x14ac:dyDescent="0.3">
      <c r="A34" s="17" t="s">
        <v>88</v>
      </c>
      <c r="B34" s="8" t="s">
        <v>90</v>
      </c>
      <c r="C34" s="23"/>
      <c r="D34" s="23"/>
      <c r="E34" s="9"/>
      <c r="F34" s="9">
        <v>22000</v>
      </c>
    </row>
    <row r="35" spans="1:6" ht="37.5" x14ac:dyDescent="0.2">
      <c r="A35" s="17" t="s">
        <v>24</v>
      </c>
      <c r="B35" s="19" t="s">
        <v>54</v>
      </c>
      <c r="C35" s="23">
        <f>25000*25</f>
        <v>625000</v>
      </c>
      <c r="D35" s="23">
        <f>240000</f>
        <v>240000</v>
      </c>
      <c r="E35" s="9">
        <v>335000</v>
      </c>
      <c r="F35" s="54"/>
    </row>
    <row r="36" spans="1:6" x14ac:dyDescent="0.2">
      <c r="A36" s="17" t="s">
        <v>87</v>
      </c>
      <c r="B36" s="19" t="s">
        <v>89</v>
      </c>
      <c r="C36" s="23"/>
      <c r="D36" s="23"/>
      <c r="E36" s="9"/>
      <c r="F36" s="9">
        <v>88000</v>
      </c>
    </row>
    <row r="37" spans="1:6" x14ac:dyDescent="0.3">
      <c r="A37" s="15" t="s">
        <v>33</v>
      </c>
      <c r="B37" s="5" t="s">
        <v>26</v>
      </c>
      <c r="C37" s="6"/>
      <c r="D37" s="25"/>
      <c r="E37" s="30"/>
      <c r="F37" s="54"/>
    </row>
    <row r="38" spans="1:6" ht="147" customHeight="1" x14ac:dyDescent="0.3">
      <c r="A38" s="17" t="s">
        <v>25</v>
      </c>
      <c r="B38" s="8" t="s">
        <v>48</v>
      </c>
      <c r="C38" s="23">
        <v>20000</v>
      </c>
      <c r="D38" s="23"/>
      <c r="E38" s="30"/>
      <c r="F38" s="54"/>
    </row>
    <row r="39" spans="1:6" ht="150" x14ac:dyDescent="0.3">
      <c r="A39" s="17" t="s">
        <v>37</v>
      </c>
      <c r="B39" s="8" t="s">
        <v>58</v>
      </c>
      <c r="C39" s="23">
        <v>10000</v>
      </c>
      <c r="D39" s="23">
        <v>9850</v>
      </c>
      <c r="E39" s="30"/>
      <c r="F39" s="54"/>
    </row>
    <row r="40" spans="1:6" x14ac:dyDescent="0.3">
      <c r="A40" s="15" t="s">
        <v>34</v>
      </c>
      <c r="B40" s="5" t="s">
        <v>28</v>
      </c>
      <c r="C40" s="6"/>
      <c r="D40" s="25"/>
      <c r="E40" s="30"/>
      <c r="F40" s="54"/>
    </row>
    <row r="41" spans="1:6" ht="93.75" x14ac:dyDescent="0.3">
      <c r="A41" s="17" t="s">
        <v>27</v>
      </c>
      <c r="B41" s="8" t="s">
        <v>49</v>
      </c>
      <c r="C41" s="9">
        <v>217440</v>
      </c>
      <c r="D41" s="23">
        <f>211913.94-F41</f>
        <v>193793.94</v>
      </c>
      <c r="E41" s="9">
        <v>101109.43</v>
      </c>
      <c r="F41" s="9">
        <v>18120</v>
      </c>
    </row>
    <row r="42" spans="1:6" ht="186.75" customHeight="1" x14ac:dyDescent="0.3">
      <c r="A42" s="21" t="s">
        <v>35</v>
      </c>
      <c r="B42" s="13" t="s">
        <v>59</v>
      </c>
      <c r="C42" s="32">
        <v>416483</v>
      </c>
      <c r="D42" s="26">
        <f>197000+69414+69414</f>
        <v>335828</v>
      </c>
      <c r="E42" s="9">
        <v>138828</v>
      </c>
      <c r="F42" s="54"/>
    </row>
    <row r="43" spans="1:6" ht="75" x14ac:dyDescent="0.3">
      <c r="A43" s="17" t="s">
        <v>41</v>
      </c>
      <c r="B43" s="12" t="s">
        <v>60</v>
      </c>
      <c r="C43" s="33">
        <v>136764</v>
      </c>
      <c r="D43" s="33">
        <v>136764</v>
      </c>
      <c r="E43" s="30"/>
      <c r="F43" s="54"/>
    </row>
    <row r="44" spans="1:6" ht="56.25" x14ac:dyDescent="0.3">
      <c r="A44" s="22" t="s">
        <v>50</v>
      </c>
      <c r="B44" s="14" t="s">
        <v>61</v>
      </c>
      <c r="C44" s="33"/>
      <c r="D44" s="33">
        <v>10188</v>
      </c>
      <c r="E44" s="30"/>
      <c r="F44" s="54"/>
    </row>
    <row r="45" spans="1:6" x14ac:dyDescent="0.3">
      <c r="A45" s="15" t="s">
        <v>36</v>
      </c>
      <c r="B45" s="16" t="s">
        <v>29</v>
      </c>
      <c r="C45" s="34"/>
      <c r="D45" s="35"/>
      <c r="E45" s="30"/>
      <c r="F45" s="54"/>
    </row>
    <row r="46" spans="1:6" ht="162.75" customHeight="1" x14ac:dyDescent="0.3">
      <c r="A46" s="17" t="s">
        <v>39</v>
      </c>
      <c r="B46" s="18" t="s">
        <v>80</v>
      </c>
      <c r="C46" s="28">
        <v>45000</v>
      </c>
      <c r="D46" s="28"/>
      <c r="E46" s="30"/>
      <c r="F46" s="54"/>
    </row>
    <row r="47" spans="1:6" ht="123" customHeight="1" x14ac:dyDescent="0.3">
      <c r="A47" s="17" t="s">
        <v>40</v>
      </c>
      <c r="B47" s="12" t="s">
        <v>81</v>
      </c>
      <c r="C47" s="2">
        <v>37500</v>
      </c>
      <c r="D47" s="2"/>
      <c r="E47" s="30"/>
      <c r="F47" s="54"/>
    </row>
    <row r="48" spans="1:6" ht="21.75" customHeight="1" x14ac:dyDescent="0.3">
      <c r="A48" s="36"/>
      <c r="B48" s="37" t="s">
        <v>71</v>
      </c>
      <c r="C48" s="39">
        <f>SUM(C11:C47)</f>
        <v>5555013</v>
      </c>
      <c r="D48" s="27">
        <f>SUM(D11:D47)</f>
        <v>3753897.6199999996</v>
      </c>
      <c r="E48" s="27">
        <f>SUM(E11:E47)</f>
        <v>1945488.16</v>
      </c>
      <c r="F48" s="27">
        <f>SUM(F11:F47)</f>
        <v>427230.44</v>
      </c>
    </row>
    <row r="49" spans="1:5" ht="21.75" customHeight="1" x14ac:dyDescent="0.3">
      <c r="A49" s="36"/>
      <c r="B49" s="37"/>
      <c r="C49" s="39"/>
      <c r="D49" s="27"/>
      <c r="E49" s="27"/>
    </row>
    <row r="50" spans="1:5" x14ac:dyDescent="0.2">
      <c r="B50" s="51" t="s">
        <v>79</v>
      </c>
      <c r="C50" s="51"/>
    </row>
  </sheetData>
  <mergeCells count="3">
    <mergeCell ref="A1:E1"/>
    <mergeCell ref="C8:E8"/>
    <mergeCell ref="B50:C50"/>
  </mergeCells>
  <pageMargins left="0.31496062992125984" right="0.31496062992125984" top="0.74803149606299213" bottom="0.74803149606299213" header="0.31496062992125984" footer="0.31496062992125984"/>
  <pageSetup paperSize="9" scale="51" fitToHeight="2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Table 1</vt:lpstr>
      <vt:lpstr>'Table 1'!_ftn1</vt:lpstr>
      <vt:lpstr>'Table 1'!_ftnref1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Анастасия</cp:lastModifiedBy>
  <cp:lastPrinted>2025-04-03T15:21:52Z</cp:lastPrinted>
  <dcterms:created xsi:type="dcterms:W3CDTF">2023-10-27T18:02:44Z</dcterms:created>
  <dcterms:modified xsi:type="dcterms:W3CDTF">2025-04-03T19:05:30Z</dcterms:modified>
</cp:coreProperties>
</file>